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 (2)" sheetId="7" r:id="rId1"/>
    <sheet name="Sheet2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<sst xmlns="http://schemas.openxmlformats.org/spreadsheetml/2006/main" count="179" uniqueCount="44">
  <si>
    <t>磷化工分公司取水量统计表</t>
  </si>
  <si>
    <t>产品名称</t>
  </si>
  <si>
    <t>定额代码</t>
  </si>
  <si>
    <t>工艺</t>
  </si>
  <si>
    <t>产能（万吨/年）</t>
  </si>
  <si>
    <t>定额单位</t>
  </si>
  <si>
    <t>通用值</t>
  </si>
  <si>
    <t>先进值</t>
  </si>
  <si>
    <t>2021年</t>
  </si>
  <si>
    <t>2022年</t>
  </si>
  <si>
    <t>2023年</t>
  </si>
  <si>
    <t>2024年</t>
  </si>
  <si>
    <t>2025年1-10月</t>
  </si>
  <si>
    <t>实际最高单耗(t/t)</t>
  </si>
  <si>
    <r>
      <rPr>
        <sz val="14"/>
        <color rgb="FFFF0000"/>
        <rFont val="仿宋_GB2312"/>
        <charset val="134"/>
      </rPr>
      <t>2026-2031计划取水量（万</t>
    </r>
    <r>
      <rPr>
        <sz val="14"/>
        <color rgb="FFFF0000"/>
        <rFont val="Times New Roman"/>
        <charset val="134"/>
      </rPr>
      <t>m3/</t>
    </r>
    <r>
      <rPr>
        <sz val="14"/>
        <color rgb="FFFF0000"/>
        <rFont val="宋体"/>
        <charset val="134"/>
      </rPr>
      <t>年）</t>
    </r>
  </si>
  <si>
    <t>备注</t>
  </si>
  <si>
    <t>取水总量：833854t</t>
  </si>
  <si>
    <t>产品实际产量(t)</t>
  </si>
  <si>
    <t>实际单耗(t/t)</t>
  </si>
  <si>
    <t>取水总量：1012176t</t>
  </si>
  <si>
    <t>取水总量：921724t</t>
  </si>
  <si>
    <t>取水总量：1038341t</t>
  </si>
  <si>
    <t>取水总量：1176753 t</t>
  </si>
  <si>
    <t>工业硫酸</t>
  </si>
  <si>
    <t>C2611</t>
  </si>
  <si>
    <t>硫磺制酸</t>
  </si>
  <si>
    <r>
      <rPr>
        <sz val="14"/>
        <color rgb="FF000000"/>
        <rFont val="Times New Roman"/>
        <charset val="134"/>
      </rPr>
      <t>m</t>
    </r>
    <r>
      <rPr>
        <vertAlign val="superscript"/>
        <sz val="14"/>
        <color rgb="FF000000"/>
        <rFont val="Times New Roman"/>
        <charset val="134"/>
      </rPr>
      <t>3</t>
    </r>
    <r>
      <rPr>
        <sz val="14"/>
        <color rgb="FF000000"/>
        <rFont val="Times New Roman"/>
        <charset val="134"/>
      </rPr>
      <t>/t</t>
    </r>
  </si>
  <si>
    <t>1、2026-2031每年计划取水定额按前五年每种产品实际最高单耗计算；2、7万吨半水磷酸装置和200万吨无害化石膏装置取先进值定额</t>
  </si>
  <si>
    <t>湿法磷酸</t>
  </si>
  <si>
    <t>二水物法</t>
  </si>
  <si>
    <t>半水物法</t>
  </si>
  <si>
    <t>/</t>
  </si>
  <si>
    <t>磷肥</t>
  </si>
  <si>
    <t>C2622</t>
  </si>
  <si>
    <t>m3/t</t>
  </si>
  <si>
    <r>
      <rPr>
        <sz val="14"/>
        <color rgb="FF000000"/>
        <rFont val="仿宋_GB2312"/>
        <charset val="134"/>
      </rPr>
      <t>农用氮、磷、钾</t>
    </r>
    <r>
      <rPr>
        <sz val="14"/>
        <color rgb="FF000000"/>
        <rFont val="Times New Roman"/>
        <charset val="134"/>
      </rPr>
      <t>#</t>
    </r>
    <r>
      <rPr>
        <sz val="14"/>
        <color rgb="FF000000"/>
        <rFont val="仿宋_GB2312"/>
        <charset val="134"/>
      </rPr>
      <t>氮肥</t>
    </r>
  </si>
  <si>
    <t>C2621</t>
  </si>
  <si>
    <t>石膏</t>
  </si>
  <si>
    <t>C3012</t>
  </si>
  <si>
    <t>合计</t>
  </si>
  <si>
    <t>2026-2031每年计划取水定额按前五年每种产品实际最高单耗计算</t>
  </si>
  <si>
    <t>总用水</t>
  </si>
  <si>
    <t>回用水</t>
  </si>
  <si>
    <t>新水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</si>
</sst>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6"/>
      <name val="宋体"/>
      <charset val="134"/>
      <scheme val="major"/>
    </font>
    <font>
      <b/>
      <sz val="9"/>
      <name val="宋体"/>
      <charset val="134"/>
    </font>
    <font>
      <sz val="14"/>
      <color rgb="FF000000"/>
      <name val="仿宋_GB2312"/>
      <charset val="134"/>
    </font>
    <font>
      <b/>
      <sz val="14"/>
      <color rgb="FF000000"/>
      <name val="宋体"/>
      <charset val="134"/>
    </font>
    <font>
      <sz val="14"/>
      <color rgb="FFFF0000"/>
      <name val="仿宋_GB2312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color rgb="FFFF0000"/>
      <name val="Times New Roman"/>
      <charset val="134"/>
    </font>
    <font>
      <sz val="14"/>
      <name val="Times New Roman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4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Y13"/>
  <sheetViews>
    <sheetView tabSelected="1" workbookViewId="0">
      <pane xSplit="4" ySplit="4" topLeftCell="S5" activePane="bottomRight" state="frozen"/>
      <selection/>
      <selection pane="topRight"/>
      <selection pane="bottomLeft"/>
      <selection pane="bottomRight" activeCell="X15" sqref="X15"/>
    </sheetView>
  </sheetViews>
  <sheetFormatPr defaultColWidth="14.5" defaultRowHeight="11.25"/>
  <cols>
    <col min="1" max="1" width="25.75" style="1" customWidth="1"/>
    <col min="2" max="2" width="10.75" style="1" customWidth="1"/>
    <col min="3" max="3" width="14.5" style="1"/>
    <col min="4" max="4" width="8.75" style="1" customWidth="1"/>
    <col min="5" max="5" width="7.625" style="1" customWidth="1"/>
    <col min="6" max="6" width="6" style="1" customWidth="1"/>
    <col min="7" max="7" width="6.875" style="1" customWidth="1"/>
    <col min="8" max="8" width="9.875" style="1" customWidth="1"/>
    <col min="9" max="10" width="14.5" style="1"/>
    <col min="11" max="11" width="13.375" style="1" customWidth="1"/>
    <col min="12" max="12" width="14.5" style="1"/>
    <col min="13" max="13" width="10.875" style="1" customWidth="1"/>
    <col min="14" max="14" width="14.625" style="29"/>
    <col min="15" max="16" width="14.5" style="1"/>
    <col min="17" max="17" width="13.375" style="1" customWidth="1"/>
    <col min="18" max="19" width="14.5" style="1"/>
    <col min="20" max="20" width="16" style="1"/>
    <col min="21" max="23" width="14.5" style="1"/>
    <col min="24" max="24" width="12.5" style="1" customWidth="1"/>
    <col min="25" max="25" width="26" style="1" customWidth="1"/>
    <col min="26" max="26" width="19" style="1" customWidth="1"/>
    <col min="27" max="255" width="14.5" style="1"/>
    <col min="256" max="256" width="7.625" style="1" customWidth="1"/>
    <col min="257" max="257" width="5.375" style="1" customWidth="1"/>
    <col min="258" max="258" width="39.5" style="1" customWidth="1"/>
    <col min="259" max="259" width="27.125" style="1" customWidth="1"/>
    <col min="260" max="260" width="27.5" style="1" customWidth="1"/>
    <col min="261" max="16384" width="14.5" style="1"/>
  </cols>
  <sheetData>
    <row r="1" ht="24.95" customHeight="1" spans="1: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0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0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4.95" customHeight="1" spans="1:25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6" t="s">
        <v>8</v>
      </c>
      <c r="I3" s="7"/>
      <c r="J3" s="8"/>
      <c r="K3" s="6" t="s">
        <v>9</v>
      </c>
      <c r="L3" s="7"/>
      <c r="M3" s="8"/>
      <c r="N3" s="31" t="s">
        <v>10</v>
      </c>
      <c r="O3" s="7"/>
      <c r="P3" s="8"/>
      <c r="Q3" s="6" t="s">
        <v>11</v>
      </c>
      <c r="R3" s="7"/>
      <c r="S3" s="8"/>
      <c r="T3" s="6" t="s">
        <v>12</v>
      </c>
      <c r="U3" s="7"/>
      <c r="V3" s="8"/>
      <c r="W3" s="4" t="s">
        <v>13</v>
      </c>
      <c r="X3" s="9" t="s">
        <v>14</v>
      </c>
      <c r="Y3" s="10" t="s">
        <v>15</v>
      </c>
    </row>
    <row r="4" ht="60" customHeight="1" spans="1:25">
      <c r="A4" s="4"/>
      <c r="B4" s="5"/>
      <c r="C4" s="4"/>
      <c r="D4" s="4"/>
      <c r="E4" s="4"/>
      <c r="F4" s="4"/>
      <c r="G4" s="4"/>
      <c r="H4" s="4" t="s">
        <v>16</v>
      </c>
      <c r="I4" s="4" t="s">
        <v>17</v>
      </c>
      <c r="J4" s="4" t="s">
        <v>18</v>
      </c>
      <c r="K4" s="4" t="s">
        <v>19</v>
      </c>
      <c r="L4" s="4" t="s">
        <v>17</v>
      </c>
      <c r="M4" s="4" t="s">
        <v>18</v>
      </c>
      <c r="N4" s="32" t="s">
        <v>20</v>
      </c>
      <c r="O4" s="4" t="s">
        <v>17</v>
      </c>
      <c r="P4" s="4" t="s">
        <v>18</v>
      </c>
      <c r="Q4" s="4" t="s">
        <v>21</v>
      </c>
      <c r="R4" s="4" t="s">
        <v>17</v>
      </c>
      <c r="S4" s="4" t="s">
        <v>18</v>
      </c>
      <c r="T4" s="4" t="s">
        <v>22</v>
      </c>
      <c r="U4" s="4" t="s">
        <v>17</v>
      </c>
      <c r="V4" s="4" t="s">
        <v>18</v>
      </c>
      <c r="W4" s="4"/>
      <c r="X4" s="9"/>
      <c r="Y4" s="10"/>
    </row>
    <row r="5" ht="20.1" customHeight="1" spans="1:25">
      <c r="A5" s="4" t="s">
        <v>23</v>
      </c>
      <c r="B5" s="11" t="s">
        <v>24</v>
      </c>
      <c r="C5" s="4" t="s">
        <v>25</v>
      </c>
      <c r="D5" s="12">
        <v>42</v>
      </c>
      <c r="E5" s="12" t="s">
        <v>26</v>
      </c>
      <c r="F5" s="13">
        <v>3</v>
      </c>
      <c r="G5" s="13">
        <v>2.4</v>
      </c>
      <c r="H5" s="33">
        <v>447011.59983</v>
      </c>
      <c r="I5" s="14">
        <v>274055.3</v>
      </c>
      <c r="J5" s="34">
        <v>1.6311</v>
      </c>
      <c r="K5" s="33">
        <v>533121.1424</v>
      </c>
      <c r="L5" s="35">
        <v>302909.74</v>
      </c>
      <c r="M5" s="34">
        <v>1.76</v>
      </c>
      <c r="N5" s="33">
        <v>426935.144</v>
      </c>
      <c r="O5" s="35">
        <v>313922.9</v>
      </c>
      <c r="P5" s="36">
        <v>1.36</v>
      </c>
      <c r="Q5" s="33">
        <v>101171.701618</v>
      </c>
      <c r="R5" s="14">
        <v>387686</v>
      </c>
      <c r="S5" s="37">
        <v>0.260963</v>
      </c>
      <c r="T5" s="33">
        <f t="shared" ref="T5:T10" si="0">V5*U5</f>
        <v>56612.2777785</v>
      </c>
      <c r="U5" s="17">
        <v>340285.5</v>
      </c>
      <c r="V5" s="38">
        <v>0.166367</v>
      </c>
      <c r="W5" s="39">
        <v>1.76</v>
      </c>
      <c r="X5" s="39">
        <f t="shared" ref="X5:X10" si="1">W5*D5</f>
        <v>73.92</v>
      </c>
      <c r="Y5" s="20" t="s">
        <v>27</v>
      </c>
    </row>
    <row r="6" ht="20.1" customHeight="1" spans="1:25">
      <c r="A6" s="4" t="s">
        <v>28</v>
      </c>
      <c r="B6" s="11"/>
      <c r="C6" s="4" t="s">
        <v>29</v>
      </c>
      <c r="D6" s="12">
        <v>13</v>
      </c>
      <c r="E6" s="12" t="s">
        <v>26</v>
      </c>
      <c r="F6" s="21">
        <v>7</v>
      </c>
      <c r="G6" s="21">
        <v>6</v>
      </c>
      <c r="H6" s="33">
        <v>304272.2363765</v>
      </c>
      <c r="I6" s="22">
        <v>176367.98</v>
      </c>
      <c r="J6" s="34">
        <v>1.72521245850012</v>
      </c>
      <c r="K6" s="33">
        <v>259748.393947</v>
      </c>
      <c r="L6" s="40">
        <v>179124.47</v>
      </c>
      <c r="M6" s="39">
        <v>1.4501</v>
      </c>
      <c r="N6" s="33">
        <v>191845.31187745</v>
      </c>
      <c r="O6" s="40">
        <v>163866.01</v>
      </c>
      <c r="P6" s="41">
        <v>1.170745</v>
      </c>
      <c r="Q6" s="33">
        <v>265544.753136</v>
      </c>
      <c r="R6" s="21">
        <v>169992.16</v>
      </c>
      <c r="S6" s="42">
        <v>1.5621</v>
      </c>
      <c r="T6" s="33">
        <f t="shared" si="0"/>
        <v>166511.343213</v>
      </c>
      <c r="U6" s="23">
        <f>98967.55+59599.58</f>
        <v>158567.13</v>
      </c>
      <c r="V6" s="38">
        <v>1.0501</v>
      </c>
      <c r="W6" s="39">
        <v>1.73</v>
      </c>
      <c r="X6" s="39">
        <f t="shared" si="1"/>
        <v>22.49</v>
      </c>
      <c r="Y6" s="24"/>
    </row>
    <row r="7" ht="20.1" customHeight="1" spans="1:25">
      <c r="A7" s="4"/>
      <c r="B7" s="11"/>
      <c r="C7" s="4" t="s">
        <v>30</v>
      </c>
      <c r="D7" s="12">
        <v>7</v>
      </c>
      <c r="E7" s="12" t="s">
        <v>26</v>
      </c>
      <c r="F7" s="21">
        <v>4</v>
      </c>
      <c r="G7" s="21">
        <v>3.8</v>
      </c>
      <c r="H7" s="33"/>
      <c r="I7" s="21" t="s">
        <v>31</v>
      </c>
      <c r="J7" s="41" t="s">
        <v>31</v>
      </c>
      <c r="K7" s="33"/>
      <c r="L7" s="43" t="s">
        <v>31</v>
      </c>
      <c r="M7" s="41" t="s">
        <v>31</v>
      </c>
      <c r="N7" s="44" t="s">
        <v>31</v>
      </c>
      <c r="O7" s="43" t="s">
        <v>31</v>
      </c>
      <c r="P7" s="41" t="s">
        <v>31</v>
      </c>
      <c r="Q7" s="44" t="s">
        <v>31</v>
      </c>
      <c r="R7" s="21" t="s">
        <v>31</v>
      </c>
      <c r="S7" s="45" t="s">
        <v>31</v>
      </c>
      <c r="T7" s="33"/>
      <c r="U7" s="23" t="s">
        <v>31</v>
      </c>
      <c r="V7" s="38" t="s">
        <v>31</v>
      </c>
      <c r="W7" s="39">
        <v>3.8</v>
      </c>
      <c r="X7" s="39">
        <f t="shared" si="1"/>
        <v>26.6</v>
      </c>
      <c r="Y7" s="24"/>
    </row>
    <row r="8" ht="20.1" customHeight="1" spans="1:25">
      <c r="A8" s="4" t="s">
        <v>32</v>
      </c>
      <c r="B8" s="11" t="s">
        <v>33</v>
      </c>
      <c r="C8" s="12" t="s">
        <v>31</v>
      </c>
      <c r="D8" s="25">
        <v>42</v>
      </c>
      <c r="E8" s="25" t="s">
        <v>34</v>
      </c>
      <c r="F8" s="21">
        <v>2</v>
      </c>
      <c r="G8" s="21" t="s">
        <v>31</v>
      </c>
      <c r="H8" s="33">
        <v>36258.414836</v>
      </c>
      <c r="I8" s="22">
        <v>361139.59</v>
      </c>
      <c r="J8" s="41">
        <v>0.1004</v>
      </c>
      <c r="K8" s="33">
        <v>108267.360833</v>
      </c>
      <c r="L8" s="40">
        <v>347747.26</v>
      </c>
      <c r="M8" s="41">
        <v>0.311339220424051</v>
      </c>
      <c r="N8" s="33">
        <v>174668.91225</v>
      </c>
      <c r="O8" s="40">
        <v>332702.69</v>
      </c>
      <c r="P8" s="41">
        <v>0.525</v>
      </c>
      <c r="Q8" s="33">
        <v>397337.489</v>
      </c>
      <c r="R8" s="22">
        <v>345510.86</v>
      </c>
      <c r="S8" s="45">
        <v>1.15</v>
      </c>
      <c r="T8" s="33">
        <f t="shared" si="0"/>
        <v>636392.536629</v>
      </c>
      <c r="U8" s="23">
        <v>322763.37</v>
      </c>
      <c r="V8" s="38">
        <v>1.9717</v>
      </c>
      <c r="W8" s="39">
        <v>1.97</v>
      </c>
      <c r="X8" s="39">
        <f t="shared" si="1"/>
        <v>82.74</v>
      </c>
      <c r="Y8" s="24"/>
    </row>
    <row r="9" ht="20.1" customHeight="1" spans="1:25">
      <c r="A9" s="4" t="s">
        <v>35</v>
      </c>
      <c r="B9" s="11" t="s">
        <v>36</v>
      </c>
      <c r="C9" s="12" t="s">
        <v>31</v>
      </c>
      <c r="D9" s="25">
        <v>30</v>
      </c>
      <c r="E9" s="25" t="s">
        <v>34</v>
      </c>
      <c r="F9" s="21">
        <v>2</v>
      </c>
      <c r="G9" s="21" t="s">
        <v>31</v>
      </c>
      <c r="H9" s="33">
        <v>23689.7953575</v>
      </c>
      <c r="I9" s="22">
        <v>157250.55</v>
      </c>
      <c r="J9" s="41">
        <v>0.15065</v>
      </c>
      <c r="K9" s="33">
        <v>43559.34822</v>
      </c>
      <c r="L9" s="40">
        <v>173543.22</v>
      </c>
      <c r="M9" s="41">
        <v>0.251</v>
      </c>
      <c r="N9" s="33">
        <v>54797.1794026</v>
      </c>
      <c r="O9" s="40">
        <v>188819.06</v>
      </c>
      <c r="P9" s="41">
        <v>0.29021</v>
      </c>
      <c r="Q9" s="33">
        <v>227013.4782</v>
      </c>
      <c r="R9" s="22">
        <v>199134.63</v>
      </c>
      <c r="S9" s="45">
        <v>1.14</v>
      </c>
      <c r="T9" s="33">
        <f t="shared" si="0"/>
        <v>270087.4402</v>
      </c>
      <c r="U9" s="23">
        <v>139220.33</v>
      </c>
      <c r="V9" s="38">
        <v>1.94</v>
      </c>
      <c r="W9" s="39">
        <f>V9</f>
        <v>1.94</v>
      </c>
      <c r="X9" s="39">
        <f t="shared" si="1"/>
        <v>58.2</v>
      </c>
      <c r="Y9" s="24"/>
    </row>
    <row r="10" ht="20.1" customHeight="1" spans="1:25">
      <c r="A10" s="4" t="s">
        <v>37</v>
      </c>
      <c r="B10" s="11" t="s">
        <v>38</v>
      </c>
      <c r="C10" s="12" t="s">
        <v>31</v>
      </c>
      <c r="D10" s="25">
        <v>35</v>
      </c>
      <c r="E10" s="25" t="s">
        <v>34</v>
      </c>
      <c r="F10" s="21">
        <v>0.5</v>
      </c>
      <c r="G10" s="21" t="s">
        <v>31</v>
      </c>
      <c r="H10" s="33">
        <v>22621.9536</v>
      </c>
      <c r="I10" s="22">
        <v>225768</v>
      </c>
      <c r="J10" s="41">
        <v>0.1002</v>
      </c>
      <c r="K10" s="33">
        <v>67479.7546</v>
      </c>
      <c r="L10" s="40">
        <v>303826</v>
      </c>
      <c r="M10" s="41">
        <v>0.2221</v>
      </c>
      <c r="N10" s="33">
        <v>73477.6</v>
      </c>
      <c r="O10" s="22">
        <v>262420</v>
      </c>
      <c r="P10" s="41">
        <v>0.28</v>
      </c>
      <c r="Q10" s="33">
        <v>47273.698795</v>
      </c>
      <c r="R10" s="22">
        <v>143558.15</v>
      </c>
      <c r="S10" s="45">
        <v>0.3293</v>
      </c>
      <c r="T10" s="33">
        <f t="shared" si="0"/>
        <v>34916.67</v>
      </c>
      <c r="U10" s="23">
        <f>77592.6</f>
        <v>77592.6</v>
      </c>
      <c r="V10" s="38">
        <v>0.45</v>
      </c>
      <c r="W10" s="39">
        <v>0.45</v>
      </c>
      <c r="X10" s="39">
        <f t="shared" si="1"/>
        <v>15.75</v>
      </c>
      <c r="Y10" s="24"/>
    </row>
    <row r="11" ht="20.1" customHeight="1" spans="1:25">
      <c r="A11" s="4" t="s">
        <v>37</v>
      </c>
      <c r="B11" s="11" t="s">
        <v>38</v>
      </c>
      <c r="C11" s="12" t="s">
        <v>31</v>
      </c>
      <c r="D11" s="25">
        <v>200</v>
      </c>
      <c r="E11" s="25" t="s">
        <v>34</v>
      </c>
      <c r="F11" s="21">
        <v>0.5</v>
      </c>
      <c r="G11" s="21" t="s">
        <v>31</v>
      </c>
      <c r="H11" s="21" t="s">
        <v>31</v>
      </c>
      <c r="I11" s="21" t="s">
        <v>31</v>
      </c>
      <c r="J11" s="21" t="s">
        <v>31</v>
      </c>
      <c r="K11" s="44" t="s">
        <v>31</v>
      </c>
      <c r="L11" s="21" t="s">
        <v>31</v>
      </c>
      <c r="M11" s="21" t="s">
        <v>31</v>
      </c>
      <c r="N11" s="44" t="s">
        <v>31</v>
      </c>
      <c r="O11" s="21" t="s">
        <v>31</v>
      </c>
      <c r="P11" s="21" t="s">
        <v>31</v>
      </c>
      <c r="Q11" s="44" t="s">
        <v>31</v>
      </c>
      <c r="R11" s="21" t="s">
        <v>31</v>
      </c>
      <c r="S11" s="21" t="s">
        <v>31</v>
      </c>
      <c r="T11" s="21" t="s">
        <v>31</v>
      </c>
      <c r="U11" s="21" t="s">
        <v>31</v>
      </c>
      <c r="V11" s="21" t="s">
        <v>31</v>
      </c>
      <c r="W11" s="10">
        <v>0.5</v>
      </c>
      <c r="X11" s="46">
        <v>100</v>
      </c>
      <c r="Y11" s="24"/>
    </row>
    <row r="12" ht="20.1" customHeight="1" spans="1:25">
      <c r="A12" s="10" t="s">
        <v>39</v>
      </c>
      <c r="B12" s="10"/>
      <c r="C12" s="10"/>
      <c r="D12" s="10"/>
      <c r="E12" s="10"/>
      <c r="F12" s="10"/>
      <c r="G12" s="10"/>
      <c r="H12" s="10">
        <f>SUM(H5:H10)</f>
        <v>833854</v>
      </c>
      <c r="I12" s="10"/>
      <c r="J12" s="10"/>
      <c r="K12" s="47">
        <f>SUM(K5:K10)</f>
        <v>1012176</v>
      </c>
      <c r="L12" s="10"/>
      <c r="M12" s="10"/>
      <c r="N12" s="47">
        <f>SUM(N5:N10)</f>
        <v>921724.14753005</v>
      </c>
      <c r="O12" s="10"/>
      <c r="P12" s="10"/>
      <c r="Q12" s="47">
        <f>SUM(Q5:Q10)</f>
        <v>1038341.120749</v>
      </c>
      <c r="R12" s="10"/>
      <c r="S12" s="10"/>
      <c r="T12" s="48">
        <f>SUM(T5:T10)</f>
        <v>1164520.2678205</v>
      </c>
      <c r="U12" s="10"/>
      <c r="V12" s="10"/>
      <c r="W12" s="10"/>
      <c r="X12" s="49">
        <f>SUM(X5:X11)</f>
        <v>379.7</v>
      </c>
      <c r="Y12" s="27"/>
    </row>
    <row r="13" ht="20.1" customHeight="1" spans="1:25">
      <c r="A13" s="28"/>
      <c r="Q13" s="29"/>
    </row>
  </sheetData>
  <mergeCells count="20">
    <mergeCell ref="H3:J3"/>
    <mergeCell ref="K3:M3"/>
    <mergeCell ref="N3:P3"/>
    <mergeCell ref="Q3:S3"/>
    <mergeCell ref="T3:V3"/>
    <mergeCell ref="A12:D12"/>
    <mergeCell ref="A3:A4"/>
    <mergeCell ref="A6:A7"/>
    <mergeCell ref="B3:B4"/>
    <mergeCell ref="B5:B7"/>
    <mergeCell ref="C3:C4"/>
    <mergeCell ref="D3:D4"/>
    <mergeCell ref="E3:E4"/>
    <mergeCell ref="F3:F4"/>
    <mergeCell ref="G3:G4"/>
    <mergeCell ref="W3:W4"/>
    <mergeCell ref="X3:X4"/>
    <mergeCell ref="Y3:Y4"/>
    <mergeCell ref="Y5:Y12"/>
    <mergeCell ref="A1:Y2"/>
  </mergeCells>
  <pageMargins left="0.75" right="0.75" top="0.511805555555556" bottom="0.511805555555556" header="0.432638888888889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Y18"/>
  <sheetViews>
    <sheetView topLeftCell="J1" workbookViewId="0">
      <selection activeCell="S19" sqref="S19"/>
    </sheetView>
  </sheetViews>
  <sheetFormatPr defaultColWidth="14.5" defaultRowHeight="11.25"/>
  <cols>
    <col min="1" max="1" width="25.75" style="1" customWidth="1"/>
    <col min="2" max="2" width="10.75" style="1" customWidth="1"/>
    <col min="3" max="3" width="14.5" style="1"/>
    <col min="4" max="4" width="8.75" style="1" customWidth="1"/>
    <col min="5" max="5" width="7.625" style="1" customWidth="1"/>
    <col min="6" max="6" width="6" style="1" customWidth="1"/>
    <col min="7" max="7" width="6.875" style="1" customWidth="1"/>
    <col min="8" max="8" width="9.875" style="1" customWidth="1"/>
    <col min="9" max="10" width="14.5" style="1"/>
    <col min="11" max="11" width="15.875" style="1"/>
    <col min="12" max="23" width="14.5" style="1"/>
    <col min="24" max="24" width="12.5" style="1" customWidth="1"/>
    <col min="25" max="25" width="26" style="1" customWidth="1"/>
    <col min="26" max="26" width="19" style="1" customWidth="1"/>
    <col min="27" max="255" width="14.5" style="1"/>
    <col min="256" max="256" width="7.625" style="1" customWidth="1"/>
    <col min="257" max="257" width="5.375" style="1" customWidth="1"/>
    <col min="258" max="258" width="39.5" style="1" customWidth="1"/>
    <col min="259" max="259" width="27.125" style="1" customWidth="1"/>
    <col min="260" max="260" width="27.5" style="1" customWidth="1"/>
    <col min="261" max="16384" width="14.5" style="1"/>
  </cols>
  <sheetData>
    <row r="1" s="1" customFormat="1" ht="24.95" customHeight="1" spans="1: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spans="1: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24.95" customHeight="1" spans="1:25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6" t="s">
        <v>8</v>
      </c>
      <c r="I3" s="7"/>
      <c r="J3" s="8"/>
      <c r="K3" s="6" t="s">
        <v>9</v>
      </c>
      <c r="L3" s="7"/>
      <c r="M3" s="8"/>
      <c r="N3" s="6" t="s">
        <v>10</v>
      </c>
      <c r="O3" s="7"/>
      <c r="P3" s="8"/>
      <c r="Q3" s="6" t="s">
        <v>11</v>
      </c>
      <c r="R3" s="7"/>
      <c r="S3" s="8"/>
      <c r="T3" s="6" t="s">
        <v>12</v>
      </c>
      <c r="U3" s="7"/>
      <c r="V3" s="8"/>
      <c r="W3" s="4" t="s">
        <v>13</v>
      </c>
      <c r="X3" s="9" t="s">
        <v>14</v>
      </c>
      <c r="Y3" s="10" t="s">
        <v>15</v>
      </c>
    </row>
    <row r="4" s="1" customFormat="1" ht="60" customHeight="1" spans="1:25">
      <c r="A4" s="4"/>
      <c r="B4" s="5"/>
      <c r="C4" s="4"/>
      <c r="D4" s="4"/>
      <c r="E4" s="4"/>
      <c r="F4" s="4"/>
      <c r="G4" s="4"/>
      <c r="H4" s="4" t="s">
        <v>16</v>
      </c>
      <c r="I4" s="4" t="s">
        <v>17</v>
      </c>
      <c r="J4" s="4" t="s">
        <v>18</v>
      </c>
      <c r="K4" s="4" t="s">
        <v>19</v>
      </c>
      <c r="L4" s="4" t="s">
        <v>17</v>
      </c>
      <c r="M4" s="4" t="s">
        <v>18</v>
      </c>
      <c r="N4" s="4" t="s">
        <v>20</v>
      </c>
      <c r="O4" s="4" t="s">
        <v>17</v>
      </c>
      <c r="P4" s="4" t="s">
        <v>18</v>
      </c>
      <c r="Q4" s="4" t="s">
        <v>21</v>
      </c>
      <c r="R4" s="4" t="s">
        <v>17</v>
      </c>
      <c r="S4" s="4" t="s">
        <v>18</v>
      </c>
      <c r="T4" s="4" t="s">
        <v>22</v>
      </c>
      <c r="U4" s="4" t="s">
        <v>17</v>
      </c>
      <c r="V4" s="4" t="s">
        <v>18</v>
      </c>
      <c r="W4" s="4"/>
      <c r="X4" s="9"/>
      <c r="Y4" s="10"/>
    </row>
    <row r="5" s="1" customFormat="1" ht="20.1" customHeight="1" spans="1:25">
      <c r="A5" s="4" t="s">
        <v>23</v>
      </c>
      <c r="B5" s="11" t="s">
        <v>24</v>
      </c>
      <c r="C5" s="4" t="s">
        <v>25</v>
      </c>
      <c r="D5" s="12">
        <v>42</v>
      </c>
      <c r="E5" s="12" t="s">
        <v>26</v>
      </c>
      <c r="F5" s="13">
        <v>3</v>
      </c>
      <c r="G5" s="13">
        <v>2.4</v>
      </c>
      <c r="H5" s="13">
        <f t="shared" ref="H5:H10" si="0">I5*J5</f>
        <v>822165.9</v>
      </c>
      <c r="I5" s="14">
        <v>274055.3</v>
      </c>
      <c r="J5" s="15">
        <v>3</v>
      </c>
      <c r="K5" s="13">
        <f t="shared" ref="K5:K10" si="1">M5*L5</f>
        <v>908729.22</v>
      </c>
      <c r="L5" s="14">
        <v>302909.74</v>
      </c>
      <c r="M5" s="15">
        <v>3</v>
      </c>
      <c r="N5" s="13">
        <f t="shared" ref="N5:N10" si="2">O5*P5</f>
        <v>941768.7</v>
      </c>
      <c r="O5" s="14">
        <v>313922.9</v>
      </c>
      <c r="P5" s="16">
        <v>3</v>
      </c>
      <c r="Q5" s="13">
        <f t="shared" ref="Q5:Q10" si="3">R5*S5</f>
        <v>1163058</v>
      </c>
      <c r="R5" s="14">
        <v>387686</v>
      </c>
      <c r="S5" s="16">
        <v>3</v>
      </c>
      <c r="T5" s="13">
        <f t="shared" ref="T5:T10" si="4">V5*U5</f>
        <v>1020856.5</v>
      </c>
      <c r="U5" s="17">
        <v>340285.5</v>
      </c>
      <c r="V5" s="16">
        <v>3</v>
      </c>
      <c r="W5" s="18">
        <v>1.645</v>
      </c>
      <c r="X5" s="19">
        <f t="shared" ref="X5:X10" si="5">W5*D5</f>
        <v>69.09</v>
      </c>
      <c r="Y5" s="20" t="s">
        <v>40</v>
      </c>
    </row>
    <row r="6" s="1" customFormat="1" ht="20.1" customHeight="1" spans="1:25">
      <c r="A6" s="4" t="s">
        <v>28</v>
      </c>
      <c r="B6" s="11"/>
      <c r="C6" s="4" t="s">
        <v>29</v>
      </c>
      <c r="D6" s="12">
        <v>13</v>
      </c>
      <c r="E6" s="12" t="s">
        <v>26</v>
      </c>
      <c r="F6" s="21">
        <v>7</v>
      </c>
      <c r="G6" s="21">
        <v>6</v>
      </c>
      <c r="H6" s="13">
        <f t="shared" si="0"/>
        <v>1234575.86</v>
      </c>
      <c r="I6" s="22">
        <v>176367.98</v>
      </c>
      <c r="J6" s="19">
        <v>7</v>
      </c>
      <c r="K6" s="13">
        <f t="shared" si="1"/>
        <v>1253871.29</v>
      </c>
      <c r="L6" s="22">
        <v>179124.47</v>
      </c>
      <c r="M6" s="19">
        <v>7</v>
      </c>
      <c r="N6" s="13">
        <f t="shared" si="2"/>
        <v>1147062.07</v>
      </c>
      <c r="O6" s="22">
        <v>163866.01</v>
      </c>
      <c r="P6" s="21">
        <v>7</v>
      </c>
      <c r="Q6" s="13">
        <f t="shared" si="3"/>
        <v>1189945.12</v>
      </c>
      <c r="R6" s="21">
        <v>169992.16</v>
      </c>
      <c r="S6" s="21">
        <v>7</v>
      </c>
      <c r="T6" s="13">
        <f t="shared" si="4"/>
        <v>1109969.91</v>
      </c>
      <c r="U6" s="23">
        <f>98967.55+59599.58</f>
        <v>158567.13</v>
      </c>
      <c r="V6" s="21">
        <v>7</v>
      </c>
      <c r="W6" s="19">
        <v>1.7252</v>
      </c>
      <c r="X6" s="19">
        <f t="shared" si="5"/>
        <v>22.4276</v>
      </c>
      <c r="Y6" s="24"/>
    </row>
    <row r="7" s="1" customFormat="1" ht="20.1" customHeight="1" spans="1:25">
      <c r="A7" s="4"/>
      <c r="B7" s="11"/>
      <c r="C7" s="4" t="s">
        <v>30</v>
      </c>
      <c r="D7" s="12">
        <v>7</v>
      </c>
      <c r="E7" s="12" t="s">
        <v>26</v>
      </c>
      <c r="F7" s="21">
        <v>4</v>
      </c>
      <c r="G7" s="21">
        <v>3.8</v>
      </c>
      <c r="H7" s="21" t="s">
        <v>31</v>
      </c>
      <c r="I7" s="21" t="s">
        <v>31</v>
      </c>
      <c r="J7" s="21">
        <v>4</v>
      </c>
      <c r="K7" s="21" t="s">
        <v>31</v>
      </c>
      <c r="L7" s="21" t="s">
        <v>31</v>
      </c>
      <c r="M7" s="21">
        <v>4</v>
      </c>
      <c r="N7" s="21" t="s">
        <v>31</v>
      </c>
      <c r="O7" s="21" t="s">
        <v>31</v>
      </c>
      <c r="P7" s="21">
        <v>4</v>
      </c>
      <c r="Q7" s="21" t="s">
        <v>31</v>
      </c>
      <c r="R7" s="21" t="s">
        <v>31</v>
      </c>
      <c r="S7" s="21">
        <v>4</v>
      </c>
      <c r="T7" s="21" t="s">
        <v>31</v>
      </c>
      <c r="U7" s="23" t="s">
        <v>31</v>
      </c>
      <c r="V7" s="21">
        <v>4</v>
      </c>
      <c r="W7" s="19">
        <v>3.8</v>
      </c>
      <c r="X7" s="19">
        <f t="shared" si="5"/>
        <v>26.6</v>
      </c>
      <c r="Y7" s="24"/>
    </row>
    <row r="8" s="1" customFormat="1" ht="20.1" customHeight="1" spans="1:25">
      <c r="A8" s="4" t="s">
        <v>32</v>
      </c>
      <c r="B8" s="11" t="s">
        <v>33</v>
      </c>
      <c r="C8" s="12" t="s">
        <v>31</v>
      </c>
      <c r="D8" s="25">
        <v>42</v>
      </c>
      <c r="E8" s="25" t="s">
        <v>34</v>
      </c>
      <c r="F8" s="21">
        <v>2</v>
      </c>
      <c r="G8" s="21" t="s">
        <v>31</v>
      </c>
      <c r="H8" s="13">
        <f t="shared" si="0"/>
        <v>722279.18</v>
      </c>
      <c r="I8" s="22">
        <v>361139.59</v>
      </c>
      <c r="J8" s="21">
        <v>2</v>
      </c>
      <c r="K8" s="13">
        <f t="shared" si="1"/>
        <v>695494.52</v>
      </c>
      <c r="L8" s="22">
        <v>347747.26</v>
      </c>
      <c r="M8" s="21">
        <v>2</v>
      </c>
      <c r="N8" s="13">
        <f t="shared" si="2"/>
        <v>665405.38</v>
      </c>
      <c r="O8" s="22">
        <v>332702.69</v>
      </c>
      <c r="P8" s="21">
        <v>2</v>
      </c>
      <c r="Q8" s="13">
        <f t="shared" si="3"/>
        <v>691021.72</v>
      </c>
      <c r="R8" s="22">
        <v>345510.86</v>
      </c>
      <c r="S8" s="21">
        <v>2</v>
      </c>
      <c r="T8" s="13">
        <f t="shared" si="4"/>
        <v>645526.74</v>
      </c>
      <c r="U8" s="23">
        <v>322763.37</v>
      </c>
      <c r="V8" s="21">
        <v>2</v>
      </c>
      <c r="W8" s="19">
        <v>1.9717</v>
      </c>
      <c r="X8" s="19">
        <f t="shared" si="5"/>
        <v>82.8114</v>
      </c>
      <c r="Y8" s="24"/>
    </row>
    <row r="9" s="1" customFormat="1" ht="20.1" customHeight="1" spans="1:25">
      <c r="A9" s="4" t="s">
        <v>35</v>
      </c>
      <c r="B9" s="11" t="s">
        <v>36</v>
      </c>
      <c r="C9" s="12" t="s">
        <v>31</v>
      </c>
      <c r="D9" s="25">
        <v>30</v>
      </c>
      <c r="E9" s="25" t="s">
        <v>34</v>
      </c>
      <c r="F9" s="21">
        <v>2</v>
      </c>
      <c r="G9" s="21" t="s">
        <v>31</v>
      </c>
      <c r="H9" s="13">
        <f t="shared" si="0"/>
        <v>314501.1</v>
      </c>
      <c r="I9" s="22">
        <v>157250.55</v>
      </c>
      <c r="J9" s="21">
        <v>2</v>
      </c>
      <c r="K9" s="13">
        <f t="shared" si="1"/>
        <v>347086.44</v>
      </c>
      <c r="L9" s="22">
        <v>173543.22</v>
      </c>
      <c r="M9" s="21">
        <v>2</v>
      </c>
      <c r="N9" s="13">
        <f t="shared" si="2"/>
        <v>377638.12</v>
      </c>
      <c r="O9" s="22">
        <v>188819.06</v>
      </c>
      <c r="P9" s="21">
        <v>2</v>
      </c>
      <c r="Q9" s="13">
        <f t="shared" si="3"/>
        <v>398269.26</v>
      </c>
      <c r="R9" s="22">
        <v>199134.63</v>
      </c>
      <c r="S9" s="21">
        <v>2</v>
      </c>
      <c r="T9" s="13">
        <f t="shared" si="4"/>
        <v>278440.66</v>
      </c>
      <c r="U9" s="23">
        <v>139220.33</v>
      </c>
      <c r="V9" s="21">
        <v>2</v>
      </c>
      <c r="W9" s="19">
        <v>2</v>
      </c>
      <c r="X9" s="19">
        <f t="shared" si="5"/>
        <v>60</v>
      </c>
      <c r="Y9" s="24"/>
    </row>
    <row r="10" s="1" customFormat="1" ht="20.1" customHeight="1" spans="1:25">
      <c r="A10" s="4" t="s">
        <v>37</v>
      </c>
      <c r="B10" s="11" t="s">
        <v>38</v>
      </c>
      <c r="C10" s="12" t="s">
        <v>31</v>
      </c>
      <c r="D10" s="25">
        <v>35</v>
      </c>
      <c r="E10" s="25" t="s">
        <v>34</v>
      </c>
      <c r="F10" s="21">
        <v>0.5</v>
      </c>
      <c r="G10" s="21" t="s">
        <v>31</v>
      </c>
      <c r="H10" s="13">
        <f t="shared" si="0"/>
        <v>112884</v>
      </c>
      <c r="I10" s="22">
        <v>225768</v>
      </c>
      <c r="J10" s="21">
        <v>0.5</v>
      </c>
      <c r="K10" s="13">
        <f t="shared" si="1"/>
        <v>151913</v>
      </c>
      <c r="L10" s="22">
        <v>303826</v>
      </c>
      <c r="M10" s="21">
        <v>0.5</v>
      </c>
      <c r="N10" s="13">
        <f t="shared" si="2"/>
        <v>131210</v>
      </c>
      <c r="O10" s="22">
        <v>262420</v>
      </c>
      <c r="P10" s="21">
        <v>0.5</v>
      </c>
      <c r="Q10" s="13">
        <f t="shared" si="3"/>
        <v>71779.075</v>
      </c>
      <c r="R10" s="22">
        <v>143558.15</v>
      </c>
      <c r="S10" s="21">
        <v>0.5</v>
      </c>
      <c r="T10" s="13">
        <f t="shared" si="4"/>
        <v>38796.3</v>
      </c>
      <c r="U10" s="23">
        <f>77592.6</f>
        <v>77592.6</v>
      </c>
      <c r="V10" s="21">
        <v>0.5</v>
      </c>
      <c r="W10" s="19">
        <v>0.5</v>
      </c>
      <c r="X10" s="19">
        <f t="shared" si="5"/>
        <v>17.5</v>
      </c>
      <c r="Y10" s="24"/>
    </row>
    <row r="11" s="1" customFormat="1" ht="20.1" customHeight="1" spans="1:25">
      <c r="A11" s="4" t="s">
        <v>37</v>
      </c>
      <c r="B11" s="11" t="s">
        <v>38</v>
      </c>
      <c r="C11" s="12" t="s">
        <v>31</v>
      </c>
      <c r="D11" s="25">
        <v>200</v>
      </c>
      <c r="E11" s="25" t="s">
        <v>34</v>
      </c>
      <c r="F11" s="21">
        <v>0.5</v>
      </c>
      <c r="G11" s="21" t="s">
        <v>31</v>
      </c>
      <c r="H11" s="21" t="s">
        <v>31</v>
      </c>
      <c r="I11" s="21" t="s">
        <v>31</v>
      </c>
      <c r="J11" s="21" t="s">
        <v>31</v>
      </c>
      <c r="K11" s="21" t="s">
        <v>31</v>
      </c>
      <c r="L11" s="21" t="s">
        <v>31</v>
      </c>
      <c r="M11" s="21" t="s">
        <v>31</v>
      </c>
      <c r="N11" s="21" t="s">
        <v>31</v>
      </c>
      <c r="O11" s="21" t="s">
        <v>31</v>
      </c>
      <c r="P11" s="21" t="s">
        <v>31</v>
      </c>
      <c r="Q11" s="21" t="s">
        <v>31</v>
      </c>
      <c r="R11" s="21" t="s">
        <v>31</v>
      </c>
      <c r="S11" s="21" t="s">
        <v>31</v>
      </c>
      <c r="T11" s="21" t="s">
        <v>31</v>
      </c>
      <c r="U11" s="21" t="s">
        <v>31</v>
      </c>
      <c r="V11" s="21" t="s">
        <v>31</v>
      </c>
      <c r="W11" s="10">
        <v>0.5</v>
      </c>
      <c r="X11" s="26">
        <v>100</v>
      </c>
      <c r="Y11" s="24"/>
    </row>
    <row r="12" s="1" customFormat="1" ht="20.1" customHeight="1" spans="1:25">
      <c r="A12" s="10" t="s">
        <v>39</v>
      </c>
      <c r="B12" s="10"/>
      <c r="C12" s="10"/>
      <c r="D12" s="10"/>
      <c r="E12" s="10"/>
      <c r="F12" s="10"/>
      <c r="G12" s="10"/>
      <c r="H12" s="10">
        <f>SUM(H5:H10)</f>
        <v>3206406.04</v>
      </c>
      <c r="I12" s="10"/>
      <c r="J12" s="10"/>
      <c r="K12" s="10">
        <f>SUM(K5:K10)</f>
        <v>3357094.47</v>
      </c>
      <c r="L12" s="10"/>
      <c r="M12" s="10"/>
      <c r="N12" s="10">
        <f>SUM(N5:N10)</f>
        <v>3263084.27</v>
      </c>
      <c r="O12" s="10"/>
      <c r="P12" s="10"/>
      <c r="Q12" s="10">
        <f>SUM(Q5:Q10)</f>
        <v>3514073.175</v>
      </c>
      <c r="R12" s="10"/>
      <c r="S12" s="10"/>
      <c r="T12" s="10">
        <f>SUM(T5:T10)</f>
        <v>3093590.11</v>
      </c>
      <c r="U12" s="10"/>
      <c r="V12" s="10"/>
      <c r="W12" s="10"/>
      <c r="X12" s="26">
        <f>SUM(X5:X11)</f>
        <v>378.429</v>
      </c>
      <c r="Y12" s="27"/>
    </row>
    <row r="13" s="1" customFormat="1" ht="20.1" customHeight="1" spans="1:25">
      <c r="A13" s="28"/>
      <c r="G13" s="1" t="s">
        <v>41</v>
      </c>
      <c r="H13" s="1">
        <f>H17+H18</f>
        <v>3749152</v>
      </c>
      <c r="K13" s="1">
        <f>K17+K18</f>
        <v>3877176</v>
      </c>
      <c r="N13" s="1">
        <f>N17+N18</f>
        <v>3634605</v>
      </c>
      <c r="Q13" s="1">
        <f>Q17+Q18</f>
        <v>4130427</v>
      </c>
      <c r="T13" s="1">
        <f>T17+T18</f>
        <v>3975466</v>
      </c>
    </row>
    <row r="17" s="1" customFormat="1" spans="7:20">
      <c r="G17" s="1" t="s">
        <v>42</v>
      </c>
      <c r="H17" s="1">
        <v>2915298</v>
      </c>
      <c r="I17" s="1"/>
      <c r="J17" s="1"/>
      <c r="K17" s="1">
        <v>2865000</v>
      </c>
      <c r="N17" s="1">
        <v>921724</v>
      </c>
      <c r="Q17" s="1">
        <v>1038341</v>
      </c>
      <c r="T17" s="1">
        <v>1176753</v>
      </c>
    </row>
    <row r="18" s="1" customFormat="1" spans="7:20">
      <c r="G18" s="1" t="s">
        <v>43</v>
      </c>
      <c r="H18" s="1">
        <v>833854</v>
      </c>
      <c r="K18" s="1">
        <v>1012176</v>
      </c>
      <c r="N18" s="1">
        <v>2712881</v>
      </c>
      <c r="Q18" s="1">
        <v>3092086</v>
      </c>
      <c r="T18" s="1">
        <v>2798713</v>
      </c>
    </row>
  </sheetData>
  <mergeCells count="20">
    <mergeCell ref="H3:J3"/>
    <mergeCell ref="K3:M3"/>
    <mergeCell ref="N3:P3"/>
    <mergeCell ref="Q3:S3"/>
    <mergeCell ref="T3:V3"/>
    <mergeCell ref="A12:D12"/>
    <mergeCell ref="A3:A4"/>
    <mergeCell ref="A6:A7"/>
    <mergeCell ref="B3:B4"/>
    <mergeCell ref="B5:B7"/>
    <mergeCell ref="C3:C4"/>
    <mergeCell ref="D3:D4"/>
    <mergeCell ref="E3:E4"/>
    <mergeCell ref="F3:F4"/>
    <mergeCell ref="G3:G4"/>
    <mergeCell ref="W3:W4"/>
    <mergeCell ref="X3:X4"/>
    <mergeCell ref="Y3:Y4"/>
    <mergeCell ref="Y5:Y12"/>
    <mergeCell ref="A1:Y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王朋</cp:lastModifiedBy>
  <dcterms:created xsi:type="dcterms:W3CDTF">2023-12-22T01:28:00Z</dcterms:created>
  <dcterms:modified xsi:type="dcterms:W3CDTF">2025-11-10T07:24:01Z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2B165EC533394DA49864F13B3E23BBF8_13</vt:lpwstr>
  </property>
</Properties>
</file>